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UN\SECCION TALLERES\PROGRAMAS\ESCUELAS TALLER\ESCUELAS TALLER 2026\1- DISEÑO\1 NORMATIVA Y CALCULOS\"/>
    </mc:Choice>
  </mc:AlternateContent>
  <xr:revisionPtr revIDLastSave="0" documentId="13_ncr:1_{C5282617-4EA8-4F9D-99E6-B14D4DD7E784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4" i="1" l="1"/>
  <c r="B36" i="1" s="1"/>
  <c r="B26" i="1"/>
  <c r="B25" i="1"/>
  <c r="C36" i="1" s="1"/>
  <c r="B29" i="1"/>
  <c r="E36" i="1" s="1"/>
  <c r="B48" i="1"/>
  <c r="B18" i="1" s="1"/>
  <c r="B19" i="1" s="1"/>
  <c r="B20" i="1" s="1"/>
  <c r="C37" i="1" l="1"/>
  <c r="C35" i="1"/>
  <c r="B27" i="1"/>
  <c r="E37" i="1"/>
  <c r="E35" i="1"/>
  <c r="B28" i="1"/>
  <c r="D36" i="1"/>
  <c r="D35" i="1"/>
  <c r="D37" i="1"/>
  <c r="B37" i="1"/>
  <c r="B35" i="1"/>
  <c r="F35" i="1" l="1"/>
  <c r="B30" i="1"/>
  <c r="F37" i="1"/>
  <c r="F36" i="1"/>
</calcChain>
</file>

<file path=xl/sharedStrings.xml><?xml version="1.0" encoding="utf-8"?>
<sst xmlns="http://schemas.openxmlformats.org/spreadsheetml/2006/main" count="51" uniqueCount="48">
  <si>
    <t>Módulo A</t>
  </si>
  <si>
    <t>Módulo B</t>
  </si>
  <si>
    <t>Salario por alumno/trabajador (Módulo C).</t>
  </si>
  <si>
    <t>Salario mínimo interprofesional</t>
  </si>
  <si>
    <t>100% S.M.I.</t>
  </si>
  <si>
    <t>Cuota S.S.</t>
  </si>
  <si>
    <t>TOTAL mes (prorrateado)</t>
  </si>
  <si>
    <t>Coste por alumno/trabajador.</t>
  </si>
  <si>
    <t xml:space="preserve">Módulo A </t>
  </si>
  <si>
    <t>TOTAL A+B</t>
  </si>
  <si>
    <t>Módulo C Salario</t>
  </si>
  <si>
    <t>TOTAL coste por alumno/trabajador</t>
  </si>
  <si>
    <t>Subvención máxima en función del número de grupos del proyecto.</t>
  </si>
  <si>
    <t>MÓDULO A</t>
  </si>
  <si>
    <t>MÓDULO B</t>
  </si>
  <si>
    <t>SALARIOS</t>
  </si>
  <si>
    <t>TOTAL</t>
  </si>
  <si>
    <t>1 GRUPO DE 10 PARTICIPANTES (10 ALUMNOS)</t>
  </si>
  <si>
    <t>2 GRUPOS DE 10 PARTICIPANTES (20 ALUMNOS)</t>
  </si>
  <si>
    <t>3 GRUPOS DE 10 PARTICIPANTES (30 ALUMNOS)</t>
  </si>
  <si>
    <t>EMPRESA</t>
  </si>
  <si>
    <t>CONTINGENCIAS COMUNES</t>
  </si>
  <si>
    <t>CONTINGENCIAS PROFESIONALES</t>
  </si>
  <si>
    <t>FONDO GARANTÍA SALARIAL</t>
  </si>
  <si>
    <t>DESEMPLEO</t>
  </si>
  <si>
    <t>COTIZACIÓN POR FORMACIÓN PROFESIONAL</t>
  </si>
  <si>
    <t>MECANISMO DE EQUIDAD INTERGENERACIONAL</t>
  </si>
  <si>
    <t xml:space="preserve"> </t>
  </si>
  <si>
    <r>
      <t xml:space="preserve">Cotizaciones a la Seguridad Social para contratos de </t>
    </r>
    <r>
      <rPr>
        <b/>
        <sz val="10"/>
        <color rgb="FF000000"/>
        <rFont val="Arial"/>
        <family val="2"/>
      </rPr>
      <t>formación en alternancia aplicables en 2024.</t>
    </r>
  </si>
  <si>
    <t>TOTAL (9 meses prorrateado)</t>
  </si>
  <si>
    <t>BECAS</t>
  </si>
  <si>
    <t>Módulo B en fase formativa</t>
  </si>
  <si>
    <t>Módulos de subvención por participante y hora</t>
  </si>
  <si>
    <t xml:space="preserve">  9 meses (1440 horas)</t>
  </si>
  <si>
    <t>Módulo C Beca</t>
  </si>
  <si>
    <t>En fase formativa</t>
  </si>
  <si>
    <t>Beca general</t>
  </si>
  <si>
    <t>Víctimas violencia</t>
  </si>
  <si>
    <t>Cuantías máximas de las becas por participante y día de asistencia</t>
  </si>
  <si>
    <t xml:space="preserve">  3 meses (60 días x 10 €)</t>
  </si>
  <si>
    <t xml:space="preserve"> 12 meses (1920 horas x 4 €)</t>
  </si>
  <si>
    <t xml:space="preserve">  9 meses (1440 horas x 1,12 €)</t>
  </si>
  <si>
    <t xml:space="preserve">  3 meses (480 horas x 2,21 €)</t>
  </si>
  <si>
    <t>- Orden TMS/368/2019, de 28 de marzo, por la que se desarrolla el Real Decreto 694/2017, de 3 de julio, por el que se desarrolla la Ley 30/2015, de 9 de septiembre, por la que se regula el Sistema de Formación Profesional para el Empleo en el ámbito laboral, en relación con la oferta formativa de las administraciones competentes y su financiación, y se establecen las bases reguladoras para la concesión de subvenciones públicas destinadas a su financiación.</t>
  </si>
  <si>
    <t>- Real Decreto 1917/2008, de 21 de noviembre, por el que se aprueba el programa de inserción sociolaboral para mujeres víctimas de violencia de género.</t>
  </si>
  <si>
    <t>- Orden PJC/178/2025, de 25 de febrero, por la que se desarrollan las normas legales de cotización a la Seguridad Social, desempleo, protección por cese de actividad, Fondo de Garantía Salarial y formación profesional para el ejercicio 2025.</t>
  </si>
  <si>
    <r>
      <rPr>
        <sz val="12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 Real Decreto 87/2025, de 11 de febrero, por el que se fija el salario mínimo interprofesional para 2025.</t>
    </r>
  </si>
  <si>
    <t xml:space="preserve">       Cálculo de la subvención ESCUELAS TALLER. Convocatoria 2026.                                                                           Duración 12 meses (1920 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</si>
</sst>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C0A];[Red]\-#,##0.00\ [$€-C0A]"/>
    <numFmt numFmtId="165" formatCode="#,##0.00&quot; €&quot;"/>
    <numFmt numFmtId="166" formatCode="#,##0&quot; €&quot;"/>
  </numFmts>
  <fonts count="18">
    <font>
      <sz val="10"/>
      <name val="Arial"/>
      <family val="2"/>
    </font>
    <font>
      <u/>
      <sz val="10"/>
      <name val="Mangal"/>
      <family val="2"/>
    </font>
    <font>
      <b/>
      <sz val="10"/>
      <name val="Arial"/>
      <family val="2"/>
    </font>
    <font>
      <b/>
      <sz val="12"/>
      <color rgb="FF0000FF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Arial-BoldMT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E7F5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/>
    <xf numFmtId="0" fontId="5" fillId="0" borderId="0" xfId="0" applyFont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5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/>
    </xf>
    <xf numFmtId="0" fontId="0" fillId="0" borderId="2" xfId="0" applyBorder="1"/>
    <xf numFmtId="165" fontId="0" fillId="0" borderId="1" xfId="0" applyNumberFormat="1" applyBorder="1"/>
    <xf numFmtId="165" fontId="2" fillId="0" borderId="1" xfId="0" applyNumberFormat="1" applyFont="1" applyBorder="1"/>
    <xf numFmtId="0" fontId="2" fillId="0" borderId="0" xfId="0" applyFont="1"/>
    <xf numFmtId="0" fontId="12" fillId="0" borderId="0" xfId="0" applyFont="1"/>
    <xf numFmtId="0" fontId="0" fillId="0" borderId="0" xfId="0" applyAlignment="1">
      <alignment vertical="center"/>
    </xf>
    <xf numFmtId="0" fontId="11" fillId="0" borderId="1" xfId="0" applyFont="1" applyBorder="1"/>
    <xf numFmtId="0" fontId="5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1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14" fillId="0" borderId="1" xfId="0" applyFont="1" applyBorder="1"/>
    <xf numFmtId="166" fontId="0" fillId="0" borderId="1" xfId="0" applyNumberFormat="1" applyBorder="1"/>
    <xf numFmtId="0" fontId="14" fillId="0" borderId="0" xfId="0" applyFont="1"/>
    <xf numFmtId="165" fontId="0" fillId="3" borderId="1" xfId="0" applyNumberFormat="1" applyFill="1" applyBorder="1"/>
    <xf numFmtId="0" fontId="15" fillId="0" borderId="0" xfId="0" quotePrefix="1" applyFont="1" applyAlignment="1">
      <alignment horizontal="justify" vertical="top" wrapText="1"/>
    </xf>
    <xf numFmtId="0" fontId="14" fillId="0" borderId="0" xfId="0" applyFont="1" applyAlignment="1">
      <alignment vertical="top" wrapText="1"/>
    </xf>
    <xf numFmtId="0" fontId="14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7" fillId="4" borderId="0" xfId="0" quotePrefix="1" applyFont="1" applyFill="1" applyAlignment="1">
      <alignment horizontal="justify" vertical="top" wrapText="1"/>
    </xf>
    <xf numFmtId="0" fontId="14" fillId="4" borderId="0" xfId="0" applyFont="1" applyFill="1" applyAlignment="1">
      <alignment vertical="top" wrapText="1"/>
    </xf>
    <xf numFmtId="0" fontId="15" fillId="4" borderId="0" xfId="0" quotePrefix="1" applyFont="1" applyFill="1" applyAlignment="1">
      <alignment horizontal="justify" vertical="top" wrapText="1"/>
    </xf>
  </cellXfs>
  <cellStyles count="2">
    <cellStyle name="Normal" xfId="0" builtinId="0"/>
    <cellStyle name="Resultado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133350</xdr:colOff>
      <xdr:row>5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372174-9952-4724-AE47-38638BC3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4"/>
          <a:ext cx="77628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22" zoomScaleNormal="100" workbookViewId="0">
      <selection activeCell="M35" sqref="M35"/>
    </sheetView>
  </sheetViews>
  <sheetFormatPr baseColWidth="10" defaultColWidth="11.5546875" defaultRowHeight="13.2"/>
  <cols>
    <col min="1" max="1" width="44.109375" customWidth="1"/>
    <col min="2" max="2" width="13.6640625" customWidth="1"/>
    <col min="3" max="3" width="13.88671875" customWidth="1"/>
    <col min="4" max="4" width="13.5546875" customWidth="1"/>
    <col min="5" max="5" width="12.33203125" customWidth="1"/>
    <col min="6" max="6" width="13.88671875" customWidth="1"/>
    <col min="7" max="7" width="3" customWidth="1"/>
  </cols>
  <sheetData>
    <row r="1" spans="1:7" ht="12.75" customHeight="1">
      <c r="A1" s="41"/>
      <c r="B1" s="42"/>
      <c r="C1" s="42"/>
      <c r="D1" s="42"/>
      <c r="E1" s="42"/>
      <c r="F1" s="42"/>
      <c r="G1" s="42"/>
    </row>
    <row r="2" spans="1:7" ht="12.75" customHeight="1">
      <c r="A2" s="41"/>
      <c r="B2" s="42"/>
      <c r="C2" s="42"/>
      <c r="D2" s="42"/>
      <c r="E2" s="42"/>
      <c r="F2" s="42"/>
      <c r="G2" s="42"/>
    </row>
    <row r="3" spans="1:7" ht="12.75" customHeight="1">
      <c r="A3" s="41"/>
      <c r="B3" s="42"/>
      <c r="C3" s="42"/>
      <c r="D3" s="42"/>
      <c r="E3" s="42"/>
      <c r="F3" s="42"/>
      <c r="G3" s="42"/>
    </row>
    <row r="4" spans="1:7" ht="17.25" customHeight="1">
      <c r="A4" s="41"/>
      <c r="B4" s="42"/>
      <c r="C4" s="42"/>
      <c r="D4" s="42"/>
      <c r="E4" s="42"/>
      <c r="F4" s="42"/>
      <c r="G4" s="42"/>
    </row>
    <row r="5" spans="1:7" ht="24" customHeight="1">
      <c r="B5" s="1"/>
      <c r="C5" s="1"/>
      <c r="D5" s="1"/>
      <c r="E5" s="1"/>
      <c r="F5" s="1"/>
    </row>
    <row r="6" spans="1:7" ht="32.25" customHeight="1">
      <c r="A6" s="43" t="s">
        <v>47</v>
      </c>
      <c r="B6" s="43"/>
      <c r="C6" s="43"/>
      <c r="D6" s="43"/>
      <c r="E6" s="43"/>
      <c r="F6" s="43"/>
      <c r="G6" s="43"/>
    </row>
    <row r="7" spans="1:7" ht="24" customHeight="1">
      <c r="B7" s="1"/>
      <c r="C7" s="1"/>
      <c r="D7" s="1"/>
      <c r="E7" s="1"/>
      <c r="F7" s="1"/>
    </row>
    <row r="8" spans="1:7" ht="15.6" customHeight="1">
      <c r="A8" s="46" t="s">
        <v>32</v>
      </c>
      <c r="B8" s="27" t="s">
        <v>0</v>
      </c>
      <c r="C8" s="16">
        <v>4.08</v>
      </c>
      <c r="D8" s="2"/>
      <c r="E8" s="2"/>
      <c r="F8" s="2"/>
    </row>
    <row r="9" spans="1:7" ht="15.6" customHeight="1">
      <c r="A9" s="46"/>
      <c r="B9" s="27" t="s">
        <v>1</v>
      </c>
      <c r="C9" s="16">
        <v>1.1399999999999999</v>
      </c>
      <c r="D9" s="2"/>
      <c r="E9" s="2"/>
      <c r="F9" s="2"/>
    </row>
    <row r="10" spans="1:7" ht="15.6" customHeight="1">
      <c r="A10" s="47"/>
      <c r="B10" s="27" t="s">
        <v>1</v>
      </c>
      <c r="C10" s="16">
        <v>2.25</v>
      </c>
      <c r="D10" s="34" t="s">
        <v>35</v>
      </c>
    </row>
    <row r="11" spans="1:7" ht="8.4" customHeight="1">
      <c r="B11" s="30"/>
      <c r="C11" s="2"/>
      <c r="D11" s="30"/>
    </row>
    <row r="12" spans="1:7" ht="15.6" customHeight="1">
      <c r="A12" s="40" t="s">
        <v>38</v>
      </c>
      <c r="B12" s="27" t="s">
        <v>36</v>
      </c>
      <c r="C12" s="33">
        <v>9</v>
      </c>
      <c r="D12" s="30"/>
    </row>
    <row r="13" spans="1:7" ht="15.6" customHeight="1">
      <c r="A13" s="40"/>
      <c r="B13" s="32" t="s">
        <v>37</v>
      </c>
      <c r="C13" s="33">
        <v>10</v>
      </c>
    </row>
    <row r="14" spans="1:7" ht="26.7" customHeight="1">
      <c r="A14" s="3" t="s">
        <v>2</v>
      </c>
    </row>
    <row r="15" spans="1:7" ht="15.6" customHeight="1">
      <c r="B15" s="4">
        <v>2026</v>
      </c>
      <c r="C15" s="29"/>
      <c r="D15" s="5"/>
      <c r="E15" s="5"/>
      <c r="F15" s="5"/>
    </row>
    <row r="16" spans="1:7" ht="15.6" customHeight="1">
      <c r="A16" s="23" t="s">
        <v>3</v>
      </c>
      <c r="B16" s="16">
        <v>1221</v>
      </c>
      <c r="C16" s="29"/>
      <c r="D16" s="2"/>
      <c r="E16" s="2"/>
      <c r="F16" s="2"/>
    </row>
    <row r="17" spans="1:6" ht="15.6" customHeight="1">
      <c r="A17" s="23" t="s">
        <v>4</v>
      </c>
      <c r="B17" s="16">
        <v>1221</v>
      </c>
      <c r="C17" s="29"/>
      <c r="D17" s="2"/>
      <c r="E17" s="2"/>
      <c r="F17" s="2"/>
    </row>
    <row r="18" spans="1:6" ht="15.6" customHeight="1">
      <c r="A18" s="23" t="s">
        <v>5</v>
      </c>
      <c r="B18" s="35">
        <f>B48</f>
        <v>155.24</v>
      </c>
      <c r="C18" s="29"/>
      <c r="D18" s="2"/>
      <c r="E18" s="2"/>
      <c r="F18" s="2"/>
    </row>
    <row r="19" spans="1:6" ht="15.6" customHeight="1">
      <c r="A19" s="23" t="s">
        <v>6</v>
      </c>
      <c r="B19" s="16">
        <f>ROUND((B17*14/12)+(B18),2)</f>
        <v>1579.74</v>
      </c>
      <c r="C19" s="29"/>
      <c r="D19" s="2"/>
      <c r="E19" s="2"/>
      <c r="F19" s="2"/>
    </row>
    <row r="20" spans="1:6" ht="15.6" customHeight="1">
      <c r="A20" s="28" t="s">
        <v>29</v>
      </c>
      <c r="B20" s="17">
        <f>ROUND(B19*9,2)</f>
        <v>14217.66</v>
      </c>
      <c r="C20" s="29"/>
      <c r="D20" s="2"/>
      <c r="E20" s="2"/>
      <c r="F20" s="2"/>
    </row>
    <row r="21" spans="1:6" ht="15.6" customHeight="1"/>
    <row r="22" spans="1:6" ht="17.850000000000001" customHeight="1">
      <c r="A22" s="3" t="s">
        <v>7</v>
      </c>
      <c r="C22" s="1"/>
      <c r="D22" s="1"/>
      <c r="E22" s="1"/>
    </row>
    <row r="23" spans="1:6" ht="11.4" customHeight="1">
      <c r="A23" s="3"/>
      <c r="B23" s="31"/>
      <c r="C23" s="1"/>
      <c r="D23" s="1"/>
      <c r="E23" s="1"/>
      <c r="F23" s="1"/>
    </row>
    <row r="24" spans="1:6" ht="15.6" customHeight="1">
      <c r="A24" s="28" t="s">
        <v>8</v>
      </c>
      <c r="B24" s="16">
        <f>C8*1920</f>
        <v>7833.6</v>
      </c>
      <c r="C24" s="2" t="s">
        <v>40</v>
      </c>
      <c r="D24" s="2"/>
      <c r="E24" s="2"/>
      <c r="F24" s="2"/>
    </row>
    <row r="25" spans="1:6" ht="15.6" customHeight="1">
      <c r="A25" s="28" t="s">
        <v>1</v>
      </c>
      <c r="B25" s="16">
        <f>C9*1440</f>
        <v>1641.6</v>
      </c>
      <c r="C25" s="2" t="s">
        <v>41</v>
      </c>
      <c r="D25" s="2"/>
      <c r="E25" s="2"/>
      <c r="F25" s="2"/>
    </row>
    <row r="26" spans="1:6" ht="15.6" customHeight="1">
      <c r="A26" s="28" t="s">
        <v>31</v>
      </c>
      <c r="B26" s="16">
        <f>C10*480</f>
        <v>1080</v>
      </c>
      <c r="C26" s="2" t="s">
        <v>42</v>
      </c>
      <c r="D26" s="2"/>
      <c r="E26" s="2"/>
      <c r="F26" s="2"/>
    </row>
    <row r="27" spans="1:6" ht="15.6" customHeight="1">
      <c r="A27" s="28" t="s">
        <v>9</v>
      </c>
      <c r="B27" s="17">
        <f>SUM(B24:B26)</f>
        <v>10555.2</v>
      </c>
      <c r="C27" s="2"/>
      <c r="D27" s="2"/>
      <c r="E27" s="2"/>
      <c r="F27" s="2"/>
    </row>
    <row r="28" spans="1:6" ht="15.6" customHeight="1">
      <c r="A28" s="28" t="s">
        <v>10</v>
      </c>
      <c r="B28" s="16">
        <f>ROUND(B19*9,2)</f>
        <v>14217.66</v>
      </c>
      <c r="C28" s="2" t="s">
        <v>33</v>
      </c>
      <c r="D28" s="2"/>
      <c r="E28" s="2"/>
      <c r="F28" s="2"/>
    </row>
    <row r="29" spans="1:6" ht="15.6" customHeight="1">
      <c r="A29" s="28" t="s">
        <v>34</v>
      </c>
      <c r="B29" s="16">
        <f>60*10</f>
        <v>600</v>
      </c>
      <c r="C29" s="2" t="s">
        <v>39</v>
      </c>
      <c r="D29" s="2"/>
      <c r="E29" s="2"/>
      <c r="F29" s="2"/>
    </row>
    <row r="30" spans="1:6" ht="15.6" customHeight="1">
      <c r="A30" s="28" t="s">
        <v>11</v>
      </c>
      <c r="B30" s="17">
        <f>B28+B27+B29</f>
        <v>25372.86</v>
      </c>
      <c r="C30" s="6"/>
      <c r="D30" s="6"/>
      <c r="E30" s="6"/>
      <c r="F30" s="6"/>
    </row>
    <row r="31" spans="1:6" ht="15.6" customHeight="1"/>
    <row r="32" spans="1:6" ht="38.700000000000003" customHeight="1">
      <c r="A32" s="44" t="s">
        <v>12</v>
      </c>
      <c r="B32" s="44"/>
      <c r="C32" s="44"/>
      <c r="D32" s="44"/>
      <c r="E32" s="44"/>
      <c r="F32" s="44"/>
    </row>
    <row r="33" spans="1:6" ht="15" customHeight="1">
      <c r="A33" s="7"/>
      <c r="B33" s="8"/>
      <c r="D33" s="9"/>
      <c r="E33" s="9"/>
    </row>
    <row r="34" spans="1:6" ht="15.6">
      <c r="A34" s="7"/>
      <c r="B34" s="26" t="s">
        <v>13</v>
      </c>
      <c r="C34" s="26" t="s">
        <v>14</v>
      </c>
      <c r="D34" s="26" t="s">
        <v>15</v>
      </c>
      <c r="E34" s="26" t="s">
        <v>30</v>
      </c>
      <c r="F34" s="26" t="s">
        <v>16</v>
      </c>
    </row>
    <row r="35" spans="1:6" ht="15.6" customHeight="1">
      <c r="A35" s="23" t="s">
        <v>17</v>
      </c>
      <c r="B35" s="24">
        <f>B24*10</f>
        <v>78336</v>
      </c>
      <c r="C35" s="24">
        <f>(B25+B26)*10</f>
        <v>27216</v>
      </c>
      <c r="D35" s="24">
        <f>B20*10</f>
        <v>142176.6</v>
      </c>
      <c r="E35" s="24">
        <f>B29*10</f>
        <v>6000</v>
      </c>
      <c r="F35" s="25">
        <f>SUM(B35:E35)</f>
        <v>253728.6</v>
      </c>
    </row>
    <row r="36" spans="1:6" ht="15.6" customHeight="1">
      <c r="A36" s="23" t="s">
        <v>18</v>
      </c>
      <c r="B36" s="24">
        <f>B24*20</f>
        <v>156672</v>
      </c>
      <c r="C36" s="24">
        <f>(B25+B26)*20</f>
        <v>54432</v>
      </c>
      <c r="D36" s="24">
        <f>B20*20</f>
        <v>284353.2</v>
      </c>
      <c r="E36" s="24">
        <f>B29*20</f>
        <v>12000</v>
      </c>
      <c r="F36" s="25">
        <f t="shared" ref="F36:F37" si="0">SUM(B36:E36)</f>
        <v>507457.2</v>
      </c>
    </row>
    <row r="37" spans="1:6" ht="15.6" customHeight="1">
      <c r="A37" s="23" t="s">
        <v>19</v>
      </c>
      <c r="B37" s="24">
        <f>B24*30</f>
        <v>235008</v>
      </c>
      <c r="C37" s="24">
        <f>(B25+B26)*30</f>
        <v>81648</v>
      </c>
      <c r="D37" s="24">
        <f>B20*30</f>
        <v>426529.8</v>
      </c>
      <c r="E37" s="24">
        <f>B29*30</f>
        <v>18000</v>
      </c>
      <c r="F37" s="25">
        <f t="shared" si="0"/>
        <v>761185.8</v>
      </c>
    </row>
    <row r="38" spans="1:6">
      <c r="B38" s="10"/>
      <c r="C38" s="10"/>
      <c r="D38" s="10"/>
      <c r="E38" s="10"/>
      <c r="F38" s="11"/>
    </row>
    <row r="39" spans="1:6" ht="15.75" customHeight="1">
      <c r="A39" s="45" t="s">
        <v>28</v>
      </c>
      <c r="B39" s="45"/>
      <c r="C39" s="45"/>
      <c r="D39" s="45"/>
      <c r="E39" s="45"/>
      <c r="F39" s="45"/>
    </row>
    <row r="40" spans="1:6" ht="14.7" customHeight="1">
      <c r="A40" s="12"/>
      <c r="B40" s="13"/>
      <c r="C40" s="13"/>
    </row>
    <row r="41" spans="1:6">
      <c r="B41" s="14" t="s">
        <v>20</v>
      </c>
      <c r="C41" s="15"/>
    </row>
    <row r="42" spans="1:6">
      <c r="A42" s="21" t="s">
        <v>21</v>
      </c>
      <c r="B42" s="16">
        <v>55.97</v>
      </c>
      <c r="C42" s="15"/>
    </row>
    <row r="43" spans="1:6">
      <c r="A43" s="21" t="s">
        <v>22</v>
      </c>
      <c r="B43" s="16">
        <v>7.71</v>
      </c>
      <c r="C43" s="15"/>
    </row>
    <row r="44" spans="1:6">
      <c r="A44" s="21" t="s">
        <v>23</v>
      </c>
      <c r="B44" s="16">
        <v>4.25</v>
      </c>
      <c r="C44" s="15"/>
    </row>
    <row r="45" spans="1:6">
      <c r="A45" s="21" t="s">
        <v>24</v>
      </c>
      <c r="B45" s="16">
        <v>75.97</v>
      </c>
      <c r="C45" s="15"/>
    </row>
    <row r="46" spans="1:6">
      <c r="A46" s="21" t="s">
        <v>25</v>
      </c>
      <c r="B46" s="16">
        <v>2.09</v>
      </c>
      <c r="C46" s="15"/>
    </row>
    <row r="47" spans="1:6">
      <c r="A47" s="21" t="s">
        <v>26</v>
      </c>
      <c r="B47" s="16">
        <v>9.25</v>
      </c>
      <c r="C47" s="15"/>
    </row>
    <row r="48" spans="1:6" ht="20.399999999999999" customHeight="1">
      <c r="A48" s="22" t="s">
        <v>16</v>
      </c>
      <c r="B48" s="17">
        <f>SUM(B42:B47)</f>
        <v>155.24</v>
      </c>
      <c r="C48" s="15"/>
    </row>
    <row r="50" spans="1:7">
      <c r="A50" s="18"/>
    </row>
    <row r="51" spans="1:7" ht="19.5" customHeight="1">
      <c r="A51" s="48" t="s">
        <v>46</v>
      </c>
      <c r="B51" s="49"/>
      <c r="C51" s="49"/>
      <c r="D51" s="49"/>
      <c r="E51" s="49"/>
      <c r="F51" s="49"/>
    </row>
    <row r="52" spans="1:7" ht="36.75" customHeight="1">
      <c r="A52" s="50" t="s">
        <v>45</v>
      </c>
      <c r="B52" s="49"/>
      <c r="C52" s="49"/>
      <c r="D52" s="49"/>
      <c r="E52" s="49"/>
      <c r="F52" s="49"/>
    </row>
    <row r="53" spans="1:7" ht="56.25" customHeight="1">
      <c r="A53" s="36" t="s">
        <v>43</v>
      </c>
      <c r="B53" s="37"/>
      <c r="C53" s="37"/>
      <c r="D53" s="37"/>
      <c r="E53" s="37"/>
      <c r="F53" s="37"/>
      <c r="G53" s="20"/>
    </row>
    <row r="54" spans="1:7" ht="28.5" customHeight="1">
      <c r="A54" s="38" t="s">
        <v>44</v>
      </c>
      <c r="B54" s="39"/>
      <c r="C54" s="39"/>
      <c r="D54" s="39"/>
      <c r="E54" s="39"/>
      <c r="F54" s="39"/>
      <c r="G54" s="20"/>
    </row>
    <row r="55" spans="1:7" ht="15">
      <c r="A55" s="19" t="s">
        <v>27</v>
      </c>
    </row>
    <row r="56" spans="1:7" ht="6" customHeight="1"/>
    <row r="57" spans="1:7" hidden="1"/>
    <row r="58" spans="1:7" ht="12" customHeight="1"/>
  </sheetData>
  <mergeCells count="12">
    <mergeCell ref="A53:F53"/>
    <mergeCell ref="A54:F54"/>
    <mergeCell ref="A12:A13"/>
    <mergeCell ref="A1:A4"/>
    <mergeCell ref="B1:C4"/>
    <mergeCell ref="D1:G4"/>
    <mergeCell ref="A6:G6"/>
    <mergeCell ref="A32:F32"/>
    <mergeCell ref="A39:F39"/>
    <mergeCell ref="A51:F51"/>
    <mergeCell ref="A52:F52"/>
    <mergeCell ref="A8:A10"/>
  </mergeCells>
  <pageMargins left="0.78749999999999998" right="0.78749999999999998" top="0.78749999999999998" bottom="0.78749999999999998" header="0.511811023622047" footer="0.511811023622047"/>
  <pageSetup paperSize="9" scale="75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BALLESTER GARCIA, FRANCISCA</dc:creator>
  <dc:description/>
  <cp:lastModifiedBy>RUIZ GARCIA, CARMEN</cp:lastModifiedBy>
  <cp:revision>61</cp:revision>
  <cp:lastPrinted>2025-05-21T09:41:32Z</cp:lastPrinted>
  <dcterms:created xsi:type="dcterms:W3CDTF">2017-03-20T12:17:20Z</dcterms:created>
  <dcterms:modified xsi:type="dcterms:W3CDTF">2026-01-19T08:34:27Z</dcterms:modified>
  <dc:language>es-ES</dc:language>
</cp:coreProperties>
</file>